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Pozemky studie\"/>
    </mc:Choice>
  </mc:AlternateContent>
  <xr:revisionPtr revIDLastSave="0" documentId="13_ncr:1_{BCE1F5FD-4841-4E4B-8B8D-B6552C65693D}" xr6:coauthVersionLast="47" xr6:coauthVersionMax="47" xr10:uidLastSave="{00000000-0000-0000-0000-000000000000}"/>
  <bookViews>
    <workbookView xWindow="-120" yWindow="-120" windowWidth="29040" windowHeight="15840" xr2:uid="{DA9F5D08-C455-4FB1-9645-F82DF67A402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 s="1"/>
  <c r="U23" i="1" s="1"/>
  <c r="J22" i="1"/>
  <c r="J21" i="1"/>
  <c r="J20" i="1"/>
  <c r="J19" i="1"/>
  <c r="J18" i="1"/>
  <c r="K18" i="1" s="1"/>
  <c r="U18" i="1" s="1"/>
  <c r="J17" i="1"/>
  <c r="J16" i="1"/>
  <c r="J15" i="1"/>
  <c r="J14" i="1"/>
  <c r="K14" i="1" s="1"/>
  <c r="U14" i="1" s="1"/>
  <c r="J13" i="1"/>
  <c r="K13" i="1" s="1"/>
  <c r="U13" i="1" s="1"/>
  <c r="J12" i="1"/>
  <c r="J11" i="1"/>
  <c r="J10" i="1"/>
  <c r="J9" i="1"/>
  <c r="J8" i="1"/>
  <c r="J7" i="1"/>
  <c r="K7" i="1" s="1"/>
  <c r="U7" i="1" s="1"/>
  <c r="J6" i="1"/>
  <c r="K6" i="1" s="1"/>
  <c r="U6" i="1" s="1"/>
  <c r="J5" i="1"/>
  <c r="K5" i="1" s="1"/>
  <c r="U5" i="1" s="1"/>
  <c r="J4" i="1"/>
  <c r="K4" i="1" s="1"/>
  <c r="U4" i="1" s="1"/>
  <c r="W4" i="1" s="1"/>
  <c r="C37" i="1"/>
  <c r="K21" i="1"/>
  <c r="U21" i="1" s="1"/>
  <c r="K20" i="1"/>
  <c r="U20" i="1" s="1"/>
  <c r="K19" i="1"/>
  <c r="U19" i="1" s="1"/>
  <c r="K17" i="1"/>
  <c r="U17" i="1" s="1"/>
  <c r="K16" i="1"/>
  <c r="U16" i="1" s="1"/>
  <c r="K15" i="1"/>
  <c r="U15" i="1" s="1"/>
  <c r="K12" i="1"/>
  <c r="U12" i="1" s="1"/>
  <c r="K11" i="1"/>
  <c r="U11" i="1" s="1"/>
  <c r="Y11" i="1" s="1"/>
  <c r="K10" i="1"/>
  <c r="U10" i="1" s="1"/>
  <c r="K9" i="1"/>
  <c r="U9" i="1" s="1"/>
  <c r="K8" i="1"/>
  <c r="U8" i="1" s="1"/>
  <c r="V4" i="1"/>
  <c r="C38" i="1"/>
  <c r="C43" i="1"/>
  <c r="T24" i="1"/>
  <c r="T35" i="1"/>
  <c r="H8" i="1"/>
  <c r="T4" i="1"/>
  <c r="V35" i="1"/>
  <c r="X32" i="1"/>
  <c r="X31" i="1"/>
  <c r="X30" i="1"/>
  <c r="X29" i="1"/>
  <c r="X28" i="1"/>
  <c r="X27" i="1"/>
  <c r="X26" i="1"/>
  <c r="X25" i="1"/>
  <c r="X24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T23" i="1"/>
  <c r="G22" i="1"/>
  <c r="G24" i="1" s="1"/>
  <c r="T32" i="1"/>
  <c r="Y32" i="1" s="1"/>
  <c r="T31" i="1"/>
  <c r="Y31" i="1" s="1"/>
  <c r="T30" i="1"/>
  <c r="Y30" i="1" s="1"/>
  <c r="T29" i="1"/>
  <c r="Y29" i="1" s="1"/>
  <c r="T28" i="1"/>
  <c r="Y28" i="1" s="1"/>
  <c r="T27" i="1"/>
  <c r="T26" i="1"/>
  <c r="Y26" i="1" s="1"/>
  <c r="T25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S35" i="1"/>
  <c r="I23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H7" i="1"/>
  <c r="H6" i="1"/>
  <c r="H5" i="1"/>
  <c r="H23" i="1"/>
  <c r="H21" i="1"/>
  <c r="H20" i="1"/>
  <c r="H18" i="1"/>
  <c r="H19" i="1"/>
  <c r="H17" i="1"/>
  <c r="H16" i="1"/>
  <c r="H15" i="1"/>
  <c r="H14" i="1"/>
  <c r="H13" i="1"/>
  <c r="H12" i="1"/>
  <c r="H11" i="1"/>
  <c r="H10" i="1"/>
  <c r="H9" i="1"/>
  <c r="H4" i="1"/>
  <c r="X35" i="1" l="1"/>
  <c r="Y25" i="1"/>
  <c r="Y24" i="1"/>
  <c r="Y27" i="1"/>
  <c r="Y4" i="1"/>
  <c r="Y19" i="1"/>
  <c r="Y15" i="1"/>
  <c r="Y5" i="1"/>
  <c r="Y9" i="1"/>
  <c r="Y13" i="1"/>
  <c r="Y17" i="1"/>
  <c r="Y21" i="1"/>
  <c r="Y7" i="1"/>
  <c r="Y23" i="1"/>
  <c r="Y6" i="1"/>
  <c r="W6" i="1"/>
  <c r="Y10" i="1"/>
  <c r="W10" i="1"/>
  <c r="Y14" i="1"/>
  <c r="W14" i="1"/>
  <c r="Y18" i="1"/>
  <c r="W18" i="1"/>
  <c r="Y8" i="1"/>
  <c r="W8" i="1"/>
  <c r="Y12" i="1"/>
  <c r="W12" i="1"/>
  <c r="Y16" i="1"/>
  <c r="W16" i="1"/>
  <c r="Y20" i="1"/>
  <c r="W20" i="1"/>
  <c r="W5" i="1"/>
  <c r="W9" i="1"/>
  <c r="W13" i="1"/>
  <c r="W17" i="1"/>
  <c r="W21" i="1"/>
  <c r="W7" i="1"/>
  <c r="W11" i="1"/>
  <c r="W15" i="1"/>
  <c r="W19" i="1"/>
  <c r="W23" i="1"/>
  <c r="H22" i="1"/>
  <c r="H24" i="1" s="1"/>
  <c r="K22" i="1"/>
  <c r="U22" i="1" s="1"/>
  <c r="I22" i="1"/>
  <c r="I24" i="1" s="1"/>
  <c r="Y22" i="1" l="1"/>
  <c r="Y35" i="1" s="1"/>
  <c r="W22" i="1"/>
  <c r="W35" i="1" s="1"/>
  <c r="U35" i="1"/>
  <c r="C46" i="1" s="1"/>
</calcChain>
</file>

<file path=xl/sharedStrings.xml><?xml version="1.0" encoding="utf-8"?>
<sst xmlns="http://schemas.openxmlformats.org/spreadsheetml/2006/main" count="78" uniqueCount="71">
  <si>
    <t xml:space="preserve">č.p </t>
  </si>
  <si>
    <t xml:space="preserve">Majitel </t>
  </si>
  <si>
    <t>Dosedlová Ilona, č. p. 130, 68001 Suchý</t>
  </si>
  <si>
    <t xml:space="preserve">	113/1</t>
  </si>
  <si>
    <t xml:space="preserve">	185/46</t>
  </si>
  <si>
    <t>Chocholová Julie Mgr., Veveří 498/77, Veveří, 60200 Brno</t>
  </si>
  <si>
    <t xml:space="preserve">Kontakt </t>
  </si>
  <si>
    <t xml:space="preserve">	185/47</t>
  </si>
  <si>
    <t>Kopecká Marie, č. p. 27, 68001 Suchý</t>
  </si>
  <si>
    <t xml:space="preserve">	185/48</t>
  </si>
  <si>
    <t>185/68</t>
  </si>
  <si>
    <t>185/78</t>
  </si>
  <si>
    <t>SJM Pospíšil Martin Mgr. a Pospíšilová Anna Mgr., Na Vyhlídce 1654/32, 68001 Boskovice</t>
  </si>
  <si>
    <t xml:space="preserve">	185/49</t>
  </si>
  <si>
    <t>Kejík Adolf, č. p. 108, 68001 Suchý</t>
  </si>
  <si>
    <t xml:space="preserve">	185/50</t>
  </si>
  <si>
    <t>Sekanina Stanislav Ing., č. p. 103, 68001 Suchý</t>
  </si>
  <si>
    <t>185/51</t>
  </si>
  <si>
    <t>185/41</t>
  </si>
  <si>
    <t>Obec Suchý, č. p. 99, 68001 Suchý</t>
  </si>
  <si>
    <t>185/53</t>
  </si>
  <si>
    <t>SJM Staněk Jaroslav a Staňková Petra, č. p. 109, 68001 Suchý</t>
  </si>
  <si>
    <t>Výměra [m2]</t>
  </si>
  <si>
    <t>185/55</t>
  </si>
  <si>
    <t>185/57</t>
  </si>
  <si>
    <t>Dvořáková Věra, Údolní 579/47, Brno-město, 60200 Brno     	                       62/240
Nenadal Jiří Mgr., Marie Majerové 480/13, Lesná, 63800 Brno	                       4/30
Novotná Lea Mgr., Šebelova 695, 66401 Bílovice nad Svitavou    	                      1/8
Suchánková Alena, U akademie 366/11, Bubeneč, 17000 Praha 7	           7/30
Šír Jan Ph.Dr. Ph.D., Dělnická 1044/34, Holešovice, 17000 Praha 7	            1/8
Šír Pavel, Mimoňská 632/21, Prosek, 19000 Praha 9                      1/8</t>
  </si>
  <si>
    <t>Komár Adolf, č. p. 102, 68001 Suchý	                   1/2
Ševčíková Dobromila, č. p. 3, 68001 Suchý               1/2</t>
  </si>
  <si>
    <t xml:space="preserve">	185/59</t>
  </si>
  <si>
    <t>Sekanina Josef, č. p. 5, 68001 Suchý</t>
  </si>
  <si>
    <t>185/62</t>
  </si>
  <si>
    <t>Greplová Pavla, Hrochov 26, 79845 Lipová</t>
  </si>
  <si>
    <t>185/65</t>
  </si>
  <si>
    <t>Sychra Tomáš Bc., Júnová 3140/12, Nové Mesto, 831 01 Bratislava, Slovensko</t>
  </si>
  <si>
    <t>Bartošek Miroslav, č. p. 141, 68001 Suchý</t>
  </si>
  <si>
    <t>185/72</t>
  </si>
  <si>
    <t>Ryšavá Jana Dis., Květná 1579/42, 68001 Boskovice</t>
  </si>
  <si>
    <t>SJM Sychra Pavel a Sychrová Věra, č. p. 4, 68001 Suchý</t>
  </si>
  <si>
    <t>185/82</t>
  </si>
  <si>
    <t>Ševčíková Dobromila, č. p. 3, 68001 Suchý</t>
  </si>
  <si>
    <t>185/89</t>
  </si>
  <si>
    <t>Burdová Irena, Určická 1330/13, 79601 Prostějov</t>
  </si>
  <si>
    <t>ZD SKÁLY, družstvo, č. p. 246, 67953 Benešov</t>
  </si>
  <si>
    <t xml:space="preserve">Celkem </t>
  </si>
  <si>
    <t xml:space="preserve">Cena výkup </t>
  </si>
  <si>
    <t>Cena výkup později pozemek</t>
  </si>
  <si>
    <t>Cena zasítovaného pozemku prodej</t>
  </si>
  <si>
    <t>Výkup [Kč]</t>
  </si>
  <si>
    <t>Výkup parcela [Kč]</t>
  </si>
  <si>
    <r>
      <t>Výměra m</t>
    </r>
    <r>
      <rPr>
        <sz val="11"/>
        <color theme="1"/>
        <rFont val="Aptos Narrow"/>
        <family val="2"/>
      </rPr>
      <t>²</t>
    </r>
  </si>
  <si>
    <t>Parcela</t>
  </si>
  <si>
    <t>jednotka</t>
  </si>
  <si>
    <t>Kč/m2</t>
  </si>
  <si>
    <t>Cena zasíťovámí spodní</t>
  </si>
  <si>
    <t>Cena zasíťovámí horní</t>
  </si>
  <si>
    <t xml:space="preserve">Cena zasíťování celkem Kč </t>
  </si>
  <si>
    <t xml:space="preserve">Cena zasíťování </t>
  </si>
  <si>
    <t xml:space="preserve">Varianta 1 - obec vykoupí a platí vše </t>
  </si>
  <si>
    <t xml:space="preserve">Prodej parcel Suchovský </t>
  </si>
  <si>
    <t xml:space="preserve">Cena za prodej </t>
  </si>
  <si>
    <t xml:space="preserve">Varianta 2 - obec vykoupí výhodně a dá jako protiplnění pozemek </t>
  </si>
  <si>
    <t>Prodej parcel majiteli pozemku</t>
  </si>
  <si>
    <t xml:space="preserve">Koeficient plochy </t>
  </si>
  <si>
    <t xml:space="preserve">Cena staveního pozemku [Kč/m2] </t>
  </si>
  <si>
    <t>129/1 + 129/2</t>
  </si>
  <si>
    <t xml:space="preserve">Cena prodej majitelům [Kč] </t>
  </si>
  <si>
    <t xml:space="preserve">Skutečná cena pozemku  </t>
  </si>
  <si>
    <t>Skutečná cena  pozemku [Kč]</t>
  </si>
  <si>
    <t>Benefit majitelovi [Kč]</t>
  </si>
  <si>
    <t>Prodej obec  cizím  [Kč]</t>
  </si>
  <si>
    <t>Tratí obec [Kč]</t>
  </si>
  <si>
    <t xml:space="preserve">Finanční náročnost realizace  pro obec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</si>
</sst>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0"/>
      <color rgb="FF000000"/>
      <name val="Segoe UI"/>
      <family val="2"/>
      <charset val="238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15" xfId="0" applyFont="1" applyBorder="1"/>
    <xf numFmtId="0" fontId="0" fillId="0" borderId="15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0" xfId="0" applyFont="1"/>
    <xf numFmtId="0" fontId="0" fillId="3" borderId="8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16" xfId="0" applyBorder="1" applyAlignment="1">
      <alignment vertical="center"/>
    </xf>
    <xf numFmtId="3" fontId="0" fillId="0" borderId="9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3" borderId="9" xfId="0" applyFill="1" applyBorder="1"/>
    <xf numFmtId="0" fontId="0" fillId="3" borderId="1" xfId="0" applyFill="1" applyBorder="1"/>
    <xf numFmtId="0" fontId="0" fillId="0" borderId="17" xfId="0" applyBorder="1"/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/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0" xfId="0" applyNumberFormat="1"/>
    <xf numFmtId="0" fontId="0" fillId="0" borderId="18" xfId="0" applyBorder="1"/>
    <xf numFmtId="3" fontId="0" fillId="0" borderId="2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2" borderId="11" xfId="1" applyBorder="1" applyAlignment="1">
      <alignment wrapText="1"/>
    </xf>
    <xf numFmtId="0" fontId="1" fillId="2" borderId="12" xfId="1" applyBorder="1" applyAlignment="1">
      <alignment wrapText="1"/>
    </xf>
    <xf numFmtId="0" fontId="1" fillId="2" borderId="13" xfId="1" applyBorder="1" applyAlignment="1">
      <alignment wrapText="1"/>
    </xf>
    <xf numFmtId="3" fontId="0" fillId="0" borderId="9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3" fontId="0" fillId="4" borderId="2" xfId="0" applyNumberFormat="1" applyFill="1" applyBorder="1"/>
    <xf numFmtId="0" fontId="0" fillId="0" borderId="23" xfId="0" applyBorder="1" applyAlignment="1">
      <alignment wrapText="1"/>
    </xf>
    <xf numFmtId="3" fontId="4" fillId="0" borderId="16" xfId="0" applyNumberFormat="1" applyFont="1" applyBorder="1"/>
    <xf numFmtId="0" fontId="0" fillId="0" borderId="23" xfId="0" applyBorder="1"/>
    <xf numFmtId="0" fontId="0" fillId="0" borderId="16" xfId="0" applyBorder="1"/>
    <xf numFmtId="0" fontId="0" fillId="0" borderId="24" xfId="0" applyBorder="1" applyAlignment="1">
      <alignment wrapText="1"/>
    </xf>
    <xf numFmtId="3" fontId="4" fillId="0" borderId="25" xfId="0" applyNumberFormat="1" applyFont="1" applyBorder="1"/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dp.cuzk.cz/vdp/ruian/parcely/1575144731" TargetMode="External"/><Relationship Id="rId3" Type="http://schemas.openxmlformats.org/officeDocument/2006/relationships/hyperlink" Target="https://vdp.cuzk.cz/vdp/ruian/parcely/1575129731" TargetMode="External"/><Relationship Id="rId7" Type="http://schemas.openxmlformats.org/officeDocument/2006/relationships/hyperlink" Target="https://vdp.cuzk.cz/vdp/ruian/parcely/1575141731" TargetMode="External"/><Relationship Id="rId2" Type="http://schemas.openxmlformats.org/officeDocument/2006/relationships/hyperlink" Target="https://vdp.cuzk.cz/vdp/ruian/parcely/1467162731" TargetMode="External"/><Relationship Id="rId1" Type="http://schemas.openxmlformats.org/officeDocument/2006/relationships/hyperlink" Target="https://vdp.cuzk.cz/vdp/ruian/parcely/1575127731" TargetMode="External"/><Relationship Id="rId6" Type="http://schemas.openxmlformats.org/officeDocument/2006/relationships/hyperlink" Target="https://vdp.cuzk.cz/vdp/ruian/parcely/1575138731" TargetMode="External"/><Relationship Id="rId11" Type="http://schemas.openxmlformats.org/officeDocument/2006/relationships/hyperlink" Target="https://vdp.cuzk.cz/vdp/ruian/parcely/1575158731" TargetMode="External"/><Relationship Id="rId5" Type="http://schemas.openxmlformats.org/officeDocument/2006/relationships/hyperlink" Target="https://vdp.cuzk.cz/vdp/ruian/parcely/1575133731" TargetMode="External"/><Relationship Id="rId10" Type="http://schemas.openxmlformats.org/officeDocument/2006/relationships/hyperlink" Target="https://vdp.cuzk.cz/vdp/ruian/parcely/1575154731" TargetMode="External"/><Relationship Id="rId4" Type="http://schemas.openxmlformats.org/officeDocument/2006/relationships/hyperlink" Target="https://vdp.cuzk.cz/vdp/ruian/parcely/1575131731" TargetMode="External"/><Relationship Id="rId9" Type="http://schemas.openxmlformats.org/officeDocument/2006/relationships/hyperlink" Target="https://vdp.cuzk.cz/vdp/ruian/parcely/1575148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5A94-54EF-455B-81A2-AAD06AC9CD9A}">
  <dimension ref="B2:Y46"/>
  <sheetViews>
    <sheetView tabSelected="1" topLeftCell="A13" zoomScaleNormal="100" workbookViewId="0">
      <selection activeCell="H36" sqref="H36"/>
    </sheetView>
  </sheetViews>
  <sheetFormatPr defaultRowHeight="15" x14ac:dyDescent="0.25"/>
  <cols>
    <col min="2" max="2" width="40.5703125" customWidth="1"/>
    <col min="3" max="4" width="13.28515625" customWidth="1"/>
    <col min="6" max="6" width="12.85546875" customWidth="1"/>
    <col min="7" max="7" width="15" customWidth="1"/>
    <col min="8" max="8" width="16.85546875" customWidth="1"/>
    <col min="9" max="10" width="17.7109375" customWidth="1"/>
    <col min="11" max="11" width="16.28515625" customWidth="1"/>
    <col min="12" max="12" width="83.140625" customWidth="1"/>
    <col min="13" max="13" width="24.5703125" customWidth="1"/>
    <col min="18" max="18" width="14.140625" style="13" customWidth="1"/>
    <col min="19" max="19" width="14" customWidth="1"/>
    <col min="20" max="20" width="17.85546875" customWidth="1"/>
    <col min="21" max="21" width="13.7109375" customWidth="1"/>
    <col min="22" max="22" width="16.42578125" customWidth="1"/>
    <col min="23" max="23" width="15" customWidth="1"/>
    <col min="24" max="24" width="14.5703125" customWidth="1"/>
    <col min="25" max="25" width="15.140625" customWidth="1"/>
  </cols>
  <sheetData>
    <row r="2" spans="3:25" ht="15.75" thickBot="1" x14ac:dyDescent="0.3"/>
    <row r="3" spans="3:25" ht="44.25" customHeight="1" thickBot="1" x14ac:dyDescent="0.3">
      <c r="E3" s="42"/>
      <c r="F3" s="43" t="s">
        <v>0</v>
      </c>
      <c r="G3" s="43" t="s">
        <v>22</v>
      </c>
      <c r="H3" s="43" t="s">
        <v>46</v>
      </c>
      <c r="I3" s="43" t="s">
        <v>47</v>
      </c>
      <c r="J3" s="43" t="s">
        <v>61</v>
      </c>
      <c r="K3" s="43" t="s">
        <v>62</v>
      </c>
      <c r="L3" s="43" t="s">
        <v>1</v>
      </c>
      <c r="M3" s="44" t="s">
        <v>6</v>
      </c>
      <c r="R3" s="27" t="s">
        <v>49</v>
      </c>
      <c r="S3" s="28" t="s">
        <v>48</v>
      </c>
      <c r="T3" s="28" t="s">
        <v>55</v>
      </c>
      <c r="U3" s="47" t="s">
        <v>64</v>
      </c>
      <c r="V3" s="48" t="s">
        <v>66</v>
      </c>
      <c r="W3" s="48" t="s">
        <v>67</v>
      </c>
      <c r="X3" s="48" t="s">
        <v>68</v>
      </c>
      <c r="Y3" s="48" t="s">
        <v>69</v>
      </c>
    </row>
    <row r="4" spans="3:25" x14ac:dyDescent="0.25">
      <c r="C4" s="57"/>
      <c r="D4" s="56"/>
      <c r="E4" s="21">
        <v>1</v>
      </c>
      <c r="F4" s="7" t="s">
        <v>4</v>
      </c>
      <c r="G4" s="24">
        <v>2139</v>
      </c>
      <c r="H4" s="24">
        <f t="shared" ref="H4:H23" si="0">G4*$C$26</f>
        <v>641700</v>
      </c>
      <c r="I4" s="24">
        <f t="shared" ref="I4:I23" si="1">G4*$C$27</f>
        <v>106950</v>
      </c>
      <c r="J4" s="41">
        <f>$G$11/G4</f>
        <v>1.1692379616643291</v>
      </c>
      <c r="K4" s="24">
        <f t="shared" ref="K4:K23" si="2">$C$32*J4</f>
        <v>584.61898083216454</v>
      </c>
      <c r="L4" s="14" t="s">
        <v>5</v>
      </c>
      <c r="M4" s="8"/>
      <c r="R4" s="11">
        <v>1</v>
      </c>
      <c r="S4" s="29">
        <v>667</v>
      </c>
      <c r="T4" s="24">
        <f>S4*$C$30</f>
        <v>1200600</v>
      </c>
      <c r="U4" s="24">
        <f t="shared" ref="U4:U23" si="3">K4*S4</f>
        <v>389940.86021505372</v>
      </c>
      <c r="V4" s="24">
        <f>$C$33*S4</f>
        <v>1334000</v>
      </c>
      <c r="W4" s="24">
        <f>V4-U4+I4</f>
        <v>1051009.1397849463</v>
      </c>
      <c r="X4">
        <v>0</v>
      </c>
      <c r="Y4" s="37">
        <f>T4-U4+I4</f>
        <v>917609.13978494634</v>
      </c>
    </row>
    <row r="5" spans="3:25" x14ac:dyDescent="0.25">
      <c r="C5" s="57"/>
      <c r="D5" s="56"/>
      <c r="E5" s="22">
        <v>2</v>
      </c>
      <c r="F5" s="2" t="s">
        <v>3</v>
      </c>
      <c r="G5" s="24">
        <v>2261</v>
      </c>
      <c r="H5" s="24">
        <f t="shared" si="0"/>
        <v>678300</v>
      </c>
      <c r="I5" s="24">
        <f t="shared" si="1"/>
        <v>113050</v>
      </c>
      <c r="J5" s="41">
        <f>$G$11/G5</f>
        <v>1.1061477222467935</v>
      </c>
      <c r="K5" s="24">
        <f t="shared" si="2"/>
        <v>553.07386112339668</v>
      </c>
      <c r="L5" s="15" t="s">
        <v>2</v>
      </c>
      <c r="M5" s="4"/>
      <c r="R5" s="12">
        <v>2</v>
      </c>
      <c r="S5" s="30">
        <v>665</v>
      </c>
      <c r="T5" s="24">
        <f t="shared" ref="T5:T32" si="4">S5*$C$30</f>
        <v>1197000</v>
      </c>
      <c r="U5" s="24">
        <f t="shared" si="3"/>
        <v>367794.1176470588</v>
      </c>
      <c r="V5" s="24">
        <f t="shared" ref="V5:V32" si="5">$C$33*S5</f>
        <v>1330000</v>
      </c>
      <c r="W5" s="24">
        <f t="shared" ref="W5:W23" si="6">V5-U5+I5</f>
        <v>1075255.8823529412</v>
      </c>
      <c r="X5">
        <v>0</v>
      </c>
      <c r="Y5" s="37">
        <f t="shared" ref="Y5:Y23" si="7">T5-U5+I5</f>
        <v>942255.8823529412</v>
      </c>
    </row>
    <row r="6" spans="3:25" x14ac:dyDescent="0.25">
      <c r="C6" s="57"/>
      <c r="D6" s="56"/>
      <c r="E6" s="22">
        <v>3</v>
      </c>
      <c r="F6" s="2" t="s">
        <v>7</v>
      </c>
      <c r="G6" s="24">
        <v>1160</v>
      </c>
      <c r="H6" s="24">
        <f t="shared" si="0"/>
        <v>348000</v>
      </c>
      <c r="I6" s="24">
        <f t="shared" si="1"/>
        <v>58000</v>
      </c>
      <c r="J6" s="41">
        <f>$G$11/G6</f>
        <v>2.1560344827586206</v>
      </c>
      <c r="K6" s="24">
        <f t="shared" si="2"/>
        <v>1078.0172413793102</v>
      </c>
      <c r="L6" s="15" t="s">
        <v>8</v>
      </c>
      <c r="M6" s="4"/>
      <c r="R6" s="12">
        <v>3</v>
      </c>
      <c r="S6" s="30">
        <v>665</v>
      </c>
      <c r="T6" s="24">
        <f t="shared" si="4"/>
        <v>1197000</v>
      </c>
      <c r="U6" s="24">
        <f t="shared" si="3"/>
        <v>716881.46551724127</v>
      </c>
      <c r="V6" s="24">
        <f t="shared" si="5"/>
        <v>1330000</v>
      </c>
      <c r="W6" s="24">
        <f t="shared" si="6"/>
        <v>671118.53448275873</v>
      </c>
      <c r="X6">
        <v>0</v>
      </c>
      <c r="Y6" s="37">
        <f t="shared" si="7"/>
        <v>538118.53448275873</v>
      </c>
    </row>
    <row r="7" spans="3:25" x14ac:dyDescent="0.25">
      <c r="C7" s="57"/>
      <c r="D7" s="56"/>
      <c r="E7" s="22">
        <v>4</v>
      </c>
      <c r="F7" s="2" t="s">
        <v>9</v>
      </c>
      <c r="G7" s="24">
        <v>1125</v>
      </c>
      <c r="H7" s="24">
        <f t="shared" si="0"/>
        <v>337500</v>
      </c>
      <c r="I7" s="24">
        <f t="shared" si="1"/>
        <v>56250</v>
      </c>
      <c r="J7" s="41">
        <f>$G$11/G7</f>
        <v>2.2231111111111113</v>
      </c>
      <c r="K7" s="24">
        <f t="shared" si="2"/>
        <v>1111.5555555555557</v>
      </c>
      <c r="L7" s="16" t="s">
        <v>12</v>
      </c>
      <c r="M7" s="4"/>
      <c r="R7" s="11">
        <v>4</v>
      </c>
      <c r="S7" s="30">
        <v>680</v>
      </c>
      <c r="T7" s="24">
        <f t="shared" si="4"/>
        <v>1224000</v>
      </c>
      <c r="U7" s="24">
        <f t="shared" si="3"/>
        <v>755857.77777777787</v>
      </c>
      <c r="V7" s="24">
        <f t="shared" si="5"/>
        <v>1360000</v>
      </c>
      <c r="W7" s="24">
        <f t="shared" si="6"/>
        <v>660392.22222222213</v>
      </c>
      <c r="X7">
        <v>0</v>
      </c>
      <c r="Y7" s="37">
        <f t="shared" si="7"/>
        <v>524392.22222222213</v>
      </c>
    </row>
    <row r="8" spans="3:25" x14ac:dyDescent="0.25">
      <c r="C8" s="57"/>
      <c r="D8" s="56"/>
      <c r="E8" s="22">
        <v>5</v>
      </c>
      <c r="F8" s="2" t="s">
        <v>13</v>
      </c>
      <c r="G8" s="24">
        <v>2254</v>
      </c>
      <c r="H8" s="24">
        <f>G8*$C$26</f>
        <v>676200</v>
      </c>
      <c r="I8" s="24">
        <f t="shared" si="1"/>
        <v>112700</v>
      </c>
      <c r="J8" s="41">
        <f>$G$11/G8</f>
        <v>1.1095829636202308</v>
      </c>
      <c r="K8" s="24">
        <f t="shared" si="2"/>
        <v>554.79148181011544</v>
      </c>
      <c r="L8" s="16" t="s">
        <v>14</v>
      </c>
      <c r="M8" s="4"/>
      <c r="R8" s="12">
        <v>5</v>
      </c>
      <c r="S8" s="30">
        <v>675</v>
      </c>
      <c r="T8" s="24">
        <f t="shared" si="4"/>
        <v>1215000</v>
      </c>
      <c r="U8" s="24">
        <f t="shared" si="3"/>
        <v>374484.25022182794</v>
      </c>
      <c r="V8" s="24">
        <f t="shared" si="5"/>
        <v>1350000</v>
      </c>
      <c r="W8" s="24">
        <f t="shared" si="6"/>
        <v>1088215.749778172</v>
      </c>
      <c r="X8">
        <v>0</v>
      </c>
      <c r="Y8" s="37">
        <f t="shared" si="7"/>
        <v>953215.749778172</v>
      </c>
    </row>
    <row r="9" spans="3:25" x14ac:dyDescent="0.25">
      <c r="C9" s="57"/>
      <c r="D9" s="56"/>
      <c r="E9" s="22">
        <v>6</v>
      </c>
      <c r="F9" s="2" t="s">
        <v>15</v>
      </c>
      <c r="G9" s="24">
        <v>2228</v>
      </c>
      <c r="H9" s="24">
        <f t="shared" si="0"/>
        <v>668400</v>
      </c>
      <c r="I9" s="24">
        <f t="shared" si="1"/>
        <v>111400</v>
      </c>
      <c r="J9" s="41">
        <f>$G$11/G9</f>
        <v>1.1225314183123878</v>
      </c>
      <c r="K9" s="24">
        <f t="shared" si="2"/>
        <v>561.26570915619391</v>
      </c>
      <c r="L9" s="15" t="s">
        <v>16</v>
      </c>
      <c r="M9" s="4"/>
      <c r="R9" s="12">
        <v>6</v>
      </c>
      <c r="S9" s="30">
        <v>775</v>
      </c>
      <c r="T9" s="24">
        <f t="shared" si="4"/>
        <v>1395000</v>
      </c>
      <c r="U9" s="24">
        <f t="shared" si="3"/>
        <v>434980.92459605029</v>
      </c>
      <c r="V9" s="24">
        <f t="shared" si="5"/>
        <v>1550000</v>
      </c>
      <c r="W9" s="24">
        <f t="shared" si="6"/>
        <v>1226419.0754039497</v>
      </c>
      <c r="X9">
        <v>0</v>
      </c>
      <c r="Y9" s="37">
        <f t="shared" si="7"/>
        <v>1071419.0754039497</v>
      </c>
    </row>
    <row r="10" spans="3:25" ht="30" x14ac:dyDescent="0.25">
      <c r="C10" s="57"/>
      <c r="D10" s="56"/>
      <c r="E10" s="22">
        <v>7</v>
      </c>
      <c r="F10" s="2" t="s">
        <v>17</v>
      </c>
      <c r="G10" s="24">
        <v>2282</v>
      </c>
      <c r="H10" s="24">
        <f t="shared" si="0"/>
        <v>684600</v>
      </c>
      <c r="I10" s="24">
        <f t="shared" si="1"/>
        <v>114100</v>
      </c>
      <c r="J10" s="41">
        <f>$G$11/G10</f>
        <v>1.095968448729185</v>
      </c>
      <c r="K10" s="24">
        <f t="shared" si="2"/>
        <v>547.98422436459248</v>
      </c>
      <c r="L10" s="17" t="s">
        <v>26</v>
      </c>
      <c r="M10" s="4"/>
      <c r="R10" s="11">
        <v>7</v>
      </c>
      <c r="S10" s="30">
        <v>637</v>
      </c>
      <c r="T10" s="24">
        <f t="shared" si="4"/>
        <v>1146600</v>
      </c>
      <c r="U10" s="24">
        <f t="shared" si="3"/>
        <v>349065.95092024544</v>
      </c>
      <c r="V10" s="24">
        <f t="shared" si="5"/>
        <v>1274000</v>
      </c>
      <c r="W10" s="24">
        <f t="shared" si="6"/>
        <v>1039034.0490797546</v>
      </c>
      <c r="X10">
        <v>0</v>
      </c>
      <c r="Y10" s="37">
        <f t="shared" si="7"/>
        <v>911634.04907975462</v>
      </c>
    </row>
    <row r="11" spans="3:25" x14ac:dyDescent="0.25">
      <c r="C11" s="57"/>
      <c r="D11" s="56"/>
      <c r="E11" s="22">
        <v>8</v>
      </c>
      <c r="F11" s="2" t="s">
        <v>18</v>
      </c>
      <c r="G11" s="25">
        <v>2501</v>
      </c>
      <c r="H11" s="24">
        <f t="shared" si="0"/>
        <v>750300</v>
      </c>
      <c r="I11" s="24">
        <f t="shared" si="1"/>
        <v>125050</v>
      </c>
      <c r="J11" s="41">
        <f>$G$11/G11</f>
        <v>1</v>
      </c>
      <c r="K11" s="24">
        <f t="shared" si="2"/>
        <v>500</v>
      </c>
      <c r="L11" s="16" t="s">
        <v>19</v>
      </c>
      <c r="M11" s="4"/>
      <c r="R11" s="12">
        <v>8</v>
      </c>
      <c r="S11" s="30">
        <v>620</v>
      </c>
      <c r="T11" s="24">
        <f t="shared" si="4"/>
        <v>1116000</v>
      </c>
      <c r="U11" s="24">
        <f t="shared" si="3"/>
        <v>310000</v>
      </c>
      <c r="V11" s="24">
        <f t="shared" si="5"/>
        <v>1240000</v>
      </c>
      <c r="W11" s="24">
        <f t="shared" si="6"/>
        <v>1055050</v>
      </c>
      <c r="X11">
        <v>0</v>
      </c>
      <c r="Y11" s="37">
        <f>T11-U11+I11</f>
        <v>931050</v>
      </c>
    </row>
    <row r="12" spans="3:25" x14ac:dyDescent="0.25">
      <c r="D12" s="23"/>
      <c r="E12" s="9">
        <v>9</v>
      </c>
      <c r="F12" s="2" t="s">
        <v>20</v>
      </c>
      <c r="G12" s="25">
        <v>2203</v>
      </c>
      <c r="H12" s="24">
        <f t="shared" si="0"/>
        <v>660900</v>
      </c>
      <c r="I12" s="24">
        <f t="shared" si="1"/>
        <v>110150</v>
      </c>
      <c r="J12" s="41">
        <f>$G$11/G12</f>
        <v>1.1352700862460281</v>
      </c>
      <c r="K12" s="24">
        <f t="shared" si="2"/>
        <v>567.63504312301404</v>
      </c>
      <c r="L12" s="16" t="s">
        <v>21</v>
      </c>
      <c r="M12" s="4"/>
      <c r="R12" s="12">
        <v>9</v>
      </c>
      <c r="S12" s="30">
        <v>625</v>
      </c>
      <c r="T12" s="24">
        <f t="shared" si="4"/>
        <v>1125000</v>
      </c>
      <c r="U12" s="24">
        <f t="shared" si="3"/>
        <v>354771.9019518838</v>
      </c>
      <c r="V12" s="24">
        <f t="shared" si="5"/>
        <v>1250000</v>
      </c>
      <c r="W12" s="24">
        <f t="shared" si="6"/>
        <v>1005378.0980481162</v>
      </c>
      <c r="X12">
        <v>0</v>
      </c>
      <c r="Y12" s="37">
        <f t="shared" si="7"/>
        <v>880378.0980481162</v>
      </c>
    </row>
    <row r="13" spans="3:25" x14ac:dyDescent="0.25">
      <c r="E13" s="9">
        <v>10</v>
      </c>
      <c r="F13" s="2" t="s">
        <v>23</v>
      </c>
      <c r="G13" s="25">
        <v>2100</v>
      </c>
      <c r="H13" s="24">
        <f t="shared" si="0"/>
        <v>630000</v>
      </c>
      <c r="I13" s="24">
        <f t="shared" si="1"/>
        <v>105000</v>
      </c>
      <c r="J13" s="41">
        <f>$G$11/G13</f>
        <v>1.190952380952381</v>
      </c>
      <c r="K13" s="24">
        <f t="shared" si="2"/>
        <v>595.47619047619048</v>
      </c>
      <c r="L13" s="20" t="s">
        <v>21</v>
      </c>
      <c r="M13" s="4"/>
      <c r="R13" s="11">
        <v>10</v>
      </c>
      <c r="S13" s="30">
        <v>625</v>
      </c>
      <c r="T13" s="24">
        <f t="shared" si="4"/>
        <v>1125000</v>
      </c>
      <c r="U13" s="24">
        <f t="shared" si="3"/>
        <v>372172.61904761905</v>
      </c>
      <c r="V13" s="24">
        <f t="shared" si="5"/>
        <v>1250000</v>
      </c>
      <c r="W13" s="24">
        <f t="shared" si="6"/>
        <v>982827.38095238095</v>
      </c>
      <c r="X13">
        <v>0</v>
      </c>
      <c r="Y13" s="37">
        <f t="shared" si="7"/>
        <v>857827.38095238095</v>
      </c>
    </row>
    <row r="14" spans="3:25" ht="90" x14ac:dyDescent="0.25">
      <c r="E14" s="19">
        <v>11</v>
      </c>
      <c r="F14" s="18" t="s">
        <v>24</v>
      </c>
      <c r="G14" s="26">
        <v>1967</v>
      </c>
      <c r="H14" s="45">
        <f t="shared" si="0"/>
        <v>590100</v>
      </c>
      <c r="I14" s="45">
        <f t="shared" si="1"/>
        <v>98350</v>
      </c>
      <c r="J14" s="46">
        <f>$G$11/G14</f>
        <v>1.2714794102694458</v>
      </c>
      <c r="K14" s="24">
        <f t="shared" si="2"/>
        <v>635.73970513472284</v>
      </c>
      <c r="L14" s="17" t="s">
        <v>25</v>
      </c>
      <c r="M14" s="4"/>
      <c r="R14" s="12">
        <v>11</v>
      </c>
      <c r="S14" s="2">
        <v>626</v>
      </c>
      <c r="T14" s="24">
        <f t="shared" si="4"/>
        <v>1126800</v>
      </c>
      <c r="U14" s="24">
        <f t="shared" si="3"/>
        <v>397973.0554143365</v>
      </c>
      <c r="V14" s="24">
        <f t="shared" si="5"/>
        <v>1252000</v>
      </c>
      <c r="W14" s="24">
        <f t="shared" si="6"/>
        <v>952376.9445856635</v>
      </c>
      <c r="X14">
        <v>0</v>
      </c>
      <c r="Y14" s="37">
        <f t="shared" si="7"/>
        <v>827176.9445856635</v>
      </c>
    </row>
    <row r="15" spans="3:25" x14ac:dyDescent="0.25">
      <c r="E15" s="9">
        <v>12</v>
      </c>
      <c r="F15" s="2" t="s">
        <v>27</v>
      </c>
      <c r="G15" s="25">
        <v>2126</v>
      </c>
      <c r="H15" s="24">
        <f t="shared" si="0"/>
        <v>637800</v>
      </c>
      <c r="I15" s="24">
        <f t="shared" si="1"/>
        <v>106300</v>
      </c>
      <c r="J15" s="41">
        <f>$G$11/G15</f>
        <v>1.1763875823142051</v>
      </c>
      <c r="K15" s="24">
        <f t="shared" si="2"/>
        <v>588.19379115710262</v>
      </c>
      <c r="L15" s="15" t="s">
        <v>28</v>
      </c>
      <c r="M15" s="4"/>
      <c r="R15" s="12">
        <v>12</v>
      </c>
      <c r="S15" s="2">
        <v>605</v>
      </c>
      <c r="T15" s="24">
        <f t="shared" si="4"/>
        <v>1089000</v>
      </c>
      <c r="U15" s="24">
        <f t="shared" si="3"/>
        <v>355857.24365004711</v>
      </c>
      <c r="V15" s="24">
        <f t="shared" si="5"/>
        <v>1210000</v>
      </c>
      <c r="W15" s="24">
        <f t="shared" si="6"/>
        <v>960442.75634995289</v>
      </c>
      <c r="X15">
        <v>0</v>
      </c>
      <c r="Y15" s="37">
        <f t="shared" si="7"/>
        <v>839442.75634995289</v>
      </c>
    </row>
    <row r="16" spans="3:25" x14ac:dyDescent="0.25">
      <c r="E16" s="9">
        <v>13</v>
      </c>
      <c r="F16" s="2" t="s">
        <v>29</v>
      </c>
      <c r="G16" s="25">
        <v>2039</v>
      </c>
      <c r="H16" s="24">
        <f t="shared" si="0"/>
        <v>611700</v>
      </c>
      <c r="I16" s="24">
        <f t="shared" si="1"/>
        <v>101950</v>
      </c>
      <c r="J16" s="41">
        <f>$G$11/G16</f>
        <v>1.226581657675331</v>
      </c>
      <c r="K16" s="24">
        <f t="shared" si="2"/>
        <v>613.29082883766546</v>
      </c>
      <c r="L16" s="3" t="s">
        <v>30</v>
      </c>
      <c r="M16" s="4"/>
      <c r="R16" s="11">
        <v>13</v>
      </c>
      <c r="S16" s="2">
        <v>620</v>
      </c>
      <c r="T16" s="24">
        <f t="shared" si="4"/>
        <v>1116000</v>
      </c>
      <c r="U16" s="24">
        <f t="shared" si="3"/>
        <v>380240.31387935259</v>
      </c>
      <c r="V16" s="24">
        <f t="shared" si="5"/>
        <v>1240000</v>
      </c>
      <c r="W16" s="24">
        <f t="shared" si="6"/>
        <v>961709.68612064747</v>
      </c>
      <c r="X16">
        <v>0</v>
      </c>
      <c r="Y16" s="37">
        <f t="shared" si="7"/>
        <v>837709.68612064747</v>
      </c>
    </row>
    <row r="17" spans="2:25" x14ac:dyDescent="0.25">
      <c r="E17" s="9">
        <v>14</v>
      </c>
      <c r="F17" s="2" t="s">
        <v>31</v>
      </c>
      <c r="G17" s="25">
        <v>2115</v>
      </c>
      <c r="H17" s="24">
        <f t="shared" si="0"/>
        <v>634500</v>
      </c>
      <c r="I17" s="24">
        <f t="shared" si="1"/>
        <v>105750</v>
      </c>
      <c r="J17" s="41">
        <f>$G$11/G17</f>
        <v>1.1825059101654847</v>
      </c>
      <c r="K17" s="24">
        <f t="shared" si="2"/>
        <v>591.25295508274235</v>
      </c>
      <c r="L17" s="3" t="s">
        <v>32</v>
      </c>
      <c r="M17" s="4"/>
      <c r="R17" s="12">
        <v>14</v>
      </c>
      <c r="S17" s="2">
        <v>600</v>
      </c>
      <c r="T17" s="24">
        <f t="shared" si="4"/>
        <v>1080000</v>
      </c>
      <c r="U17" s="24">
        <f t="shared" si="3"/>
        <v>354751.77304964542</v>
      </c>
      <c r="V17" s="24">
        <f t="shared" si="5"/>
        <v>1200000</v>
      </c>
      <c r="W17" s="24">
        <f t="shared" si="6"/>
        <v>950998.22695035464</v>
      </c>
      <c r="X17">
        <v>0</v>
      </c>
      <c r="Y17" s="37">
        <f t="shared" si="7"/>
        <v>830998.22695035464</v>
      </c>
    </row>
    <row r="18" spans="2:25" x14ac:dyDescent="0.25">
      <c r="E18" s="9">
        <v>15</v>
      </c>
      <c r="F18" s="2" t="s">
        <v>10</v>
      </c>
      <c r="G18" s="25">
        <v>2359</v>
      </c>
      <c r="H18" s="24">
        <f t="shared" si="0"/>
        <v>707700</v>
      </c>
      <c r="I18" s="24">
        <f t="shared" si="1"/>
        <v>117950</v>
      </c>
      <c r="J18" s="41">
        <f>$G$11/G18</f>
        <v>1.0601949978804579</v>
      </c>
      <c r="K18" s="24">
        <f t="shared" si="2"/>
        <v>530.097498940229</v>
      </c>
      <c r="L18" s="3" t="s">
        <v>33</v>
      </c>
      <c r="M18" s="4"/>
      <c r="R18" s="12">
        <v>15</v>
      </c>
      <c r="S18" s="2">
        <v>674</v>
      </c>
      <c r="T18" s="24">
        <f t="shared" si="4"/>
        <v>1213200</v>
      </c>
      <c r="U18" s="24">
        <f t="shared" si="3"/>
        <v>357285.71428571432</v>
      </c>
      <c r="V18" s="24">
        <f t="shared" si="5"/>
        <v>1348000</v>
      </c>
      <c r="W18" s="24">
        <f t="shared" si="6"/>
        <v>1108664.2857142857</v>
      </c>
      <c r="X18">
        <v>0</v>
      </c>
      <c r="Y18" s="37">
        <f t="shared" si="7"/>
        <v>973864.28571428568</v>
      </c>
    </row>
    <row r="19" spans="2:25" x14ac:dyDescent="0.25">
      <c r="E19" s="9">
        <v>16</v>
      </c>
      <c r="F19" s="2" t="s">
        <v>34</v>
      </c>
      <c r="G19" s="25">
        <v>2341</v>
      </c>
      <c r="H19" s="24">
        <f t="shared" si="0"/>
        <v>702300</v>
      </c>
      <c r="I19" s="24">
        <f t="shared" si="1"/>
        <v>117050</v>
      </c>
      <c r="J19" s="41">
        <f>$G$11/G19</f>
        <v>1.0683468603161042</v>
      </c>
      <c r="K19" s="24">
        <f t="shared" si="2"/>
        <v>534.17343015805204</v>
      </c>
      <c r="L19" s="3" t="s">
        <v>35</v>
      </c>
      <c r="M19" s="4"/>
      <c r="R19" s="11">
        <v>16</v>
      </c>
      <c r="S19" s="29">
        <v>1015</v>
      </c>
      <c r="T19" s="24">
        <f t="shared" si="4"/>
        <v>1827000</v>
      </c>
      <c r="U19" s="24">
        <f t="shared" si="3"/>
        <v>542186.03161042277</v>
      </c>
      <c r="V19" s="24">
        <f t="shared" si="5"/>
        <v>2030000</v>
      </c>
      <c r="W19" s="24">
        <f t="shared" si="6"/>
        <v>1604863.9683895772</v>
      </c>
      <c r="X19">
        <v>0</v>
      </c>
      <c r="Y19" s="37">
        <f t="shared" si="7"/>
        <v>1401863.9683895772</v>
      </c>
    </row>
    <row r="20" spans="2:25" x14ac:dyDescent="0.25">
      <c r="E20" s="9">
        <v>17</v>
      </c>
      <c r="F20" s="2" t="s">
        <v>11</v>
      </c>
      <c r="G20" s="25">
        <v>2061</v>
      </c>
      <c r="H20" s="24">
        <f t="shared" si="0"/>
        <v>618300</v>
      </c>
      <c r="I20" s="24">
        <f t="shared" si="1"/>
        <v>103050</v>
      </c>
      <c r="J20" s="41">
        <f>$G$11/G20</f>
        <v>1.2134885977680738</v>
      </c>
      <c r="K20" s="24">
        <f t="shared" si="2"/>
        <v>606.74429888403688</v>
      </c>
      <c r="L20" s="3" t="s">
        <v>36</v>
      </c>
      <c r="M20" s="4"/>
      <c r="R20" s="12">
        <v>17</v>
      </c>
      <c r="S20" s="30">
        <v>810</v>
      </c>
      <c r="T20" s="24">
        <f t="shared" si="4"/>
        <v>1458000</v>
      </c>
      <c r="U20" s="24">
        <f t="shared" si="3"/>
        <v>491462.88209606986</v>
      </c>
      <c r="V20" s="24">
        <f t="shared" si="5"/>
        <v>1620000</v>
      </c>
      <c r="W20" s="24">
        <f t="shared" si="6"/>
        <v>1231587.1179039301</v>
      </c>
      <c r="X20">
        <v>0</v>
      </c>
      <c r="Y20" s="37">
        <f t="shared" si="7"/>
        <v>1069587.1179039301</v>
      </c>
    </row>
    <row r="21" spans="2:25" x14ac:dyDescent="0.25">
      <c r="E21" s="9">
        <v>18</v>
      </c>
      <c r="F21" s="2" t="s">
        <v>37</v>
      </c>
      <c r="G21" s="25">
        <v>1609</v>
      </c>
      <c r="H21" s="24">
        <f t="shared" si="0"/>
        <v>482700</v>
      </c>
      <c r="I21" s="24">
        <f t="shared" si="1"/>
        <v>80450</v>
      </c>
      <c r="J21" s="41">
        <f>$G$11/G21</f>
        <v>1.5543816034804225</v>
      </c>
      <c r="K21" s="24">
        <f t="shared" si="2"/>
        <v>777.19080174021121</v>
      </c>
      <c r="L21" s="2" t="s">
        <v>38</v>
      </c>
      <c r="M21" s="4"/>
      <c r="R21" s="12">
        <v>18</v>
      </c>
      <c r="S21" s="30">
        <v>646</v>
      </c>
      <c r="T21" s="24">
        <f t="shared" si="4"/>
        <v>1162800</v>
      </c>
      <c r="U21" s="24">
        <f t="shared" si="3"/>
        <v>502065.25792417646</v>
      </c>
      <c r="V21" s="24">
        <f t="shared" si="5"/>
        <v>1292000</v>
      </c>
      <c r="W21" s="24">
        <f t="shared" si="6"/>
        <v>870384.74207582348</v>
      </c>
      <c r="X21">
        <v>0</v>
      </c>
      <c r="Y21" s="37">
        <f t="shared" si="7"/>
        <v>741184.74207582348</v>
      </c>
    </row>
    <row r="22" spans="2:25" x14ac:dyDescent="0.25">
      <c r="E22" s="9">
        <v>19</v>
      </c>
      <c r="F22" s="2" t="s">
        <v>63</v>
      </c>
      <c r="G22" s="25">
        <f>710+1102</f>
        <v>1812</v>
      </c>
      <c r="H22" s="24">
        <f t="shared" si="0"/>
        <v>543600</v>
      </c>
      <c r="I22" s="24">
        <f t="shared" si="1"/>
        <v>90600</v>
      </c>
      <c r="J22" s="41">
        <f>$G$11/G22</f>
        <v>1.380242825607064</v>
      </c>
      <c r="K22" s="24">
        <f t="shared" si="2"/>
        <v>690.12141280353205</v>
      </c>
      <c r="L22" s="2" t="s">
        <v>40</v>
      </c>
      <c r="M22" s="4"/>
      <c r="R22" s="11">
        <v>19</v>
      </c>
      <c r="S22" s="30">
        <v>561</v>
      </c>
      <c r="T22" s="24">
        <f t="shared" si="4"/>
        <v>1009800</v>
      </c>
      <c r="U22" s="24">
        <f t="shared" si="3"/>
        <v>387158.11258278147</v>
      </c>
      <c r="V22" s="24">
        <f t="shared" si="5"/>
        <v>1122000</v>
      </c>
      <c r="W22" s="24">
        <f t="shared" si="6"/>
        <v>825441.88741721853</v>
      </c>
      <c r="X22">
        <v>0</v>
      </c>
      <c r="Y22" s="37">
        <f t="shared" si="7"/>
        <v>713241.88741721853</v>
      </c>
    </row>
    <row r="23" spans="2:25" ht="15.75" thickBot="1" x14ac:dyDescent="0.3">
      <c r="E23" s="10">
        <v>20</v>
      </c>
      <c r="F23" s="31" t="s">
        <v>39</v>
      </c>
      <c r="G23" s="32">
        <v>1881</v>
      </c>
      <c r="H23" s="33">
        <f t="shared" si="0"/>
        <v>564300</v>
      </c>
      <c r="I23" s="33">
        <f t="shared" si="1"/>
        <v>94050</v>
      </c>
      <c r="J23" s="41">
        <f>$G$11/G23</f>
        <v>1.329611908559277</v>
      </c>
      <c r="K23" s="24">
        <f t="shared" si="2"/>
        <v>664.80595427963851</v>
      </c>
      <c r="L23" s="5" t="s">
        <v>41</v>
      </c>
      <c r="M23" s="6"/>
      <c r="R23" s="12">
        <v>20</v>
      </c>
      <c r="S23" s="30">
        <v>563</v>
      </c>
      <c r="T23" s="24">
        <f t="shared" si="4"/>
        <v>1013400</v>
      </c>
      <c r="U23" s="24">
        <f t="shared" si="3"/>
        <v>374285.75225943647</v>
      </c>
      <c r="V23" s="24">
        <f t="shared" si="5"/>
        <v>1126000</v>
      </c>
      <c r="W23" s="24">
        <f t="shared" si="6"/>
        <v>845764.24774056347</v>
      </c>
      <c r="X23">
        <v>0</v>
      </c>
      <c r="Y23" s="37">
        <f t="shared" si="7"/>
        <v>733164.24774056347</v>
      </c>
    </row>
    <row r="24" spans="2:25" ht="15.75" thickBot="1" x14ac:dyDescent="0.3">
      <c r="F24" s="34" t="s">
        <v>42</v>
      </c>
      <c r="G24" s="35">
        <f>SUM(G3:G23)</f>
        <v>40563</v>
      </c>
      <c r="H24" s="35">
        <f>SUM(H3:H23)</f>
        <v>12168900</v>
      </c>
      <c r="I24" s="36">
        <f>SUM(I3:I23)</f>
        <v>2028150</v>
      </c>
      <c r="J24" s="40"/>
      <c r="K24" s="40"/>
      <c r="R24" s="12">
        <v>21</v>
      </c>
      <c r="S24" s="30">
        <v>610</v>
      </c>
      <c r="T24" s="24">
        <f>S24*$C$30</f>
        <v>1098000</v>
      </c>
      <c r="U24" s="13">
        <v>0</v>
      </c>
      <c r="V24" s="24">
        <f t="shared" si="5"/>
        <v>1220000</v>
      </c>
      <c r="W24" s="13">
        <v>0</v>
      </c>
      <c r="X24" s="24">
        <f t="shared" ref="X24:X32" si="8">$C$31*S24</f>
        <v>915000</v>
      </c>
      <c r="Y24" s="37">
        <f t="shared" ref="Y24:Y32" si="9">T24-X24</f>
        <v>183000</v>
      </c>
    </row>
    <row r="25" spans="2:25" x14ac:dyDescent="0.25">
      <c r="D25" t="s">
        <v>50</v>
      </c>
      <c r="G25" s="13"/>
      <c r="H25" s="13"/>
      <c r="I25" s="13"/>
      <c r="J25" s="13"/>
      <c r="K25" s="13"/>
      <c r="R25" s="11">
        <v>22</v>
      </c>
      <c r="S25" s="2">
        <v>668</v>
      </c>
      <c r="T25" s="24">
        <f t="shared" si="4"/>
        <v>1202400</v>
      </c>
      <c r="U25" s="13">
        <v>0</v>
      </c>
      <c r="V25" s="24">
        <f t="shared" si="5"/>
        <v>1336000</v>
      </c>
      <c r="W25" s="13">
        <v>0</v>
      </c>
      <c r="X25" s="24">
        <f t="shared" si="8"/>
        <v>1002000</v>
      </c>
      <c r="Y25" s="37">
        <f t="shared" si="9"/>
        <v>200400</v>
      </c>
    </row>
    <row r="26" spans="2:25" x14ac:dyDescent="0.25">
      <c r="B26" t="s">
        <v>43</v>
      </c>
      <c r="C26">
        <v>300</v>
      </c>
      <c r="D26" t="s">
        <v>51</v>
      </c>
      <c r="R26" s="12">
        <v>23</v>
      </c>
      <c r="S26" s="2">
        <v>750</v>
      </c>
      <c r="T26" s="24">
        <f t="shared" si="4"/>
        <v>1350000</v>
      </c>
      <c r="U26" s="13">
        <v>0</v>
      </c>
      <c r="V26" s="24">
        <f t="shared" si="5"/>
        <v>1500000</v>
      </c>
      <c r="W26" s="13">
        <v>0</v>
      </c>
      <c r="X26" s="24">
        <f t="shared" si="8"/>
        <v>1125000</v>
      </c>
      <c r="Y26" s="37">
        <f t="shared" si="9"/>
        <v>225000</v>
      </c>
    </row>
    <row r="27" spans="2:25" x14ac:dyDescent="0.25">
      <c r="B27" t="s">
        <v>44</v>
      </c>
      <c r="C27">
        <v>50</v>
      </c>
      <c r="D27" t="s">
        <v>51</v>
      </c>
      <c r="R27" s="12">
        <v>24</v>
      </c>
      <c r="S27" s="2">
        <v>794</v>
      </c>
      <c r="T27" s="24">
        <f t="shared" si="4"/>
        <v>1429200</v>
      </c>
      <c r="U27" s="13">
        <v>0</v>
      </c>
      <c r="V27" s="24">
        <f t="shared" si="5"/>
        <v>1588000</v>
      </c>
      <c r="W27" s="13">
        <v>0</v>
      </c>
      <c r="X27" s="24">
        <f t="shared" si="8"/>
        <v>1191000</v>
      </c>
      <c r="Y27" s="37">
        <f t="shared" si="9"/>
        <v>238200</v>
      </c>
    </row>
    <row r="28" spans="2:25" x14ac:dyDescent="0.25">
      <c r="B28" t="s">
        <v>45</v>
      </c>
      <c r="C28">
        <v>300</v>
      </c>
      <c r="D28" t="s">
        <v>51</v>
      </c>
      <c r="R28" s="11">
        <v>25</v>
      </c>
      <c r="S28" s="2">
        <v>778</v>
      </c>
      <c r="T28" s="24">
        <f t="shared" si="4"/>
        <v>1400400</v>
      </c>
      <c r="U28" s="13">
        <v>0</v>
      </c>
      <c r="V28" s="24">
        <f t="shared" si="5"/>
        <v>1556000</v>
      </c>
      <c r="W28" s="13">
        <v>0</v>
      </c>
      <c r="X28" s="24">
        <f t="shared" si="8"/>
        <v>1167000</v>
      </c>
      <c r="Y28" s="37">
        <f t="shared" si="9"/>
        <v>233400</v>
      </c>
    </row>
    <row r="29" spans="2:25" x14ac:dyDescent="0.25">
      <c r="B29" t="s">
        <v>52</v>
      </c>
      <c r="C29">
        <v>1800</v>
      </c>
      <c r="D29" t="s">
        <v>51</v>
      </c>
      <c r="R29" s="12">
        <v>26</v>
      </c>
      <c r="S29" s="2">
        <v>710</v>
      </c>
      <c r="T29" s="24">
        <f t="shared" si="4"/>
        <v>1278000</v>
      </c>
      <c r="U29" s="13">
        <v>0</v>
      </c>
      <c r="V29" s="24">
        <f t="shared" si="5"/>
        <v>1420000</v>
      </c>
      <c r="W29" s="13">
        <v>0</v>
      </c>
      <c r="X29" s="24">
        <f t="shared" si="8"/>
        <v>1065000</v>
      </c>
      <c r="Y29" s="37">
        <f t="shared" si="9"/>
        <v>213000</v>
      </c>
    </row>
    <row r="30" spans="2:25" x14ac:dyDescent="0.25">
      <c r="B30" t="s">
        <v>53</v>
      </c>
      <c r="C30">
        <v>1800</v>
      </c>
      <c r="D30" t="s">
        <v>51</v>
      </c>
      <c r="R30" s="12">
        <v>27</v>
      </c>
      <c r="S30" s="2">
        <v>603</v>
      </c>
      <c r="T30" s="24">
        <f t="shared" si="4"/>
        <v>1085400</v>
      </c>
      <c r="U30" s="13">
        <v>0</v>
      </c>
      <c r="V30" s="24">
        <f t="shared" si="5"/>
        <v>1206000</v>
      </c>
      <c r="W30" s="13">
        <v>0</v>
      </c>
      <c r="X30" s="24">
        <f t="shared" si="8"/>
        <v>904500</v>
      </c>
      <c r="Y30" s="37">
        <f t="shared" si="9"/>
        <v>180900</v>
      </c>
    </row>
    <row r="31" spans="2:25" x14ac:dyDescent="0.25">
      <c r="B31" t="s">
        <v>57</v>
      </c>
      <c r="C31">
        <v>1500</v>
      </c>
      <c r="D31" t="s">
        <v>51</v>
      </c>
      <c r="R31" s="11">
        <v>28</v>
      </c>
      <c r="S31" s="2">
        <v>560</v>
      </c>
      <c r="T31" s="24">
        <f t="shared" si="4"/>
        <v>1008000</v>
      </c>
      <c r="U31" s="13">
        <v>0</v>
      </c>
      <c r="V31" s="24">
        <f t="shared" si="5"/>
        <v>1120000</v>
      </c>
      <c r="W31" s="13">
        <v>0</v>
      </c>
      <c r="X31" s="24">
        <f t="shared" si="8"/>
        <v>840000</v>
      </c>
      <c r="Y31" s="37">
        <f t="shared" si="9"/>
        <v>168000</v>
      </c>
    </row>
    <row r="32" spans="2:25" ht="16.5" customHeight="1" x14ac:dyDescent="0.25">
      <c r="B32" s="1" t="s">
        <v>60</v>
      </c>
      <c r="C32">
        <v>500</v>
      </c>
      <c r="R32" s="12">
        <v>29</v>
      </c>
      <c r="S32" s="2">
        <v>600</v>
      </c>
      <c r="T32" s="24">
        <f t="shared" si="4"/>
        <v>1080000</v>
      </c>
      <c r="U32" s="13">
        <v>0</v>
      </c>
      <c r="V32" s="24">
        <f t="shared" si="5"/>
        <v>1200000</v>
      </c>
      <c r="W32" s="13">
        <v>0</v>
      </c>
      <c r="X32" s="24">
        <f t="shared" si="8"/>
        <v>900000</v>
      </c>
      <c r="Y32" s="37">
        <f t="shared" si="9"/>
        <v>180000</v>
      </c>
    </row>
    <row r="33" spans="2:25" ht="19.5" customHeight="1" x14ac:dyDescent="0.25">
      <c r="B33" s="1" t="s">
        <v>65</v>
      </c>
      <c r="C33">
        <v>2000</v>
      </c>
      <c r="D33" t="s">
        <v>51</v>
      </c>
      <c r="S33" s="38"/>
      <c r="T33" s="33"/>
    </row>
    <row r="34" spans="2:25" ht="19.5" customHeight="1" thickBot="1" x14ac:dyDescent="0.3">
      <c r="B34" s="1"/>
      <c r="S34" s="38"/>
      <c r="T34" s="33"/>
    </row>
    <row r="35" spans="2:25" ht="15.75" thickBot="1" x14ac:dyDescent="0.3">
      <c r="S35" s="35">
        <f t="shared" ref="S35:Y35" si="10">SUM(S4:S32)</f>
        <v>19427</v>
      </c>
      <c r="T35" s="35">
        <f>SUM(T4:T32)</f>
        <v>34968600</v>
      </c>
      <c r="U35" s="35">
        <f t="shared" si="10"/>
        <v>8569216.0046467427</v>
      </c>
      <c r="V35" s="35">
        <f t="shared" si="10"/>
        <v>38854000</v>
      </c>
      <c r="W35" s="35">
        <f t="shared" si="10"/>
        <v>20166933.995353259</v>
      </c>
      <c r="X35" s="39">
        <f t="shared" si="10"/>
        <v>9109500</v>
      </c>
      <c r="Y35" s="49">
        <f t="shared" si="10"/>
        <v>19318033.995353259</v>
      </c>
    </row>
    <row r="36" spans="2:25" ht="15.75" thickBot="1" x14ac:dyDescent="0.3"/>
    <row r="37" spans="2:25" ht="15.75" thickBot="1" x14ac:dyDescent="0.3">
      <c r="B37" s="34" t="s">
        <v>54</v>
      </c>
      <c r="C37" s="35">
        <f>S35*C29</f>
        <v>34968600</v>
      </c>
      <c r="D37" s="36"/>
    </row>
    <row r="38" spans="2:25" ht="15.75" thickBot="1" x14ac:dyDescent="0.3">
      <c r="B38" t="s">
        <v>58</v>
      </c>
      <c r="C38" s="35">
        <f>C31*S35</f>
        <v>29140500</v>
      </c>
    </row>
    <row r="41" spans="2:25" ht="15.75" thickBot="1" x14ac:dyDescent="0.3"/>
    <row r="42" spans="2:25" x14ac:dyDescent="0.25">
      <c r="B42" s="58" t="s">
        <v>70</v>
      </c>
      <c r="C42" s="59"/>
    </row>
    <row r="43" spans="2:25" ht="36.75" customHeight="1" x14ac:dyDescent="0.25">
      <c r="B43" s="50" t="s">
        <v>56</v>
      </c>
      <c r="C43" s="51">
        <f>T35+H24-C38</f>
        <v>17997000</v>
      </c>
    </row>
    <row r="44" spans="2:25" x14ac:dyDescent="0.25">
      <c r="B44" s="52"/>
      <c r="C44" s="53"/>
    </row>
    <row r="45" spans="2:25" ht="18" customHeight="1" x14ac:dyDescent="0.25">
      <c r="B45" s="52"/>
      <c r="C45" s="53"/>
    </row>
    <row r="46" spans="2:25" ht="41.25" customHeight="1" thickBot="1" x14ac:dyDescent="0.3">
      <c r="B46" s="54" t="s">
        <v>59</v>
      </c>
      <c r="C46" s="55">
        <f>I24+T35-U35-X35</f>
        <v>19318033.995353259</v>
      </c>
    </row>
  </sheetData>
  <mergeCells count="3">
    <mergeCell ref="D4:D11"/>
    <mergeCell ref="C4:C11"/>
    <mergeCell ref="B42:C42"/>
  </mergeCells>
  <hyperlinks>
    <hyperlink ref="F10" r:id="rId1" tooltip="Informace o objektu z RÚIAN, externí odkaz" display="https://vdp.cuzk.cz/vdp/ruian/parcely/1575127731" xr:uid="{5C96B599-6EA9-4635-85FB-2D7684E228E6}"/>
    <hyperlink ref="F11" r:id="rId2" tooltip="Informace o objektu z RÚIAN, externí odkaz" display="https://vdp.cuzk.cz/vdp/ruian/parcely/1467162731" xr:uid="{9833CA78-535E-4565-AA48-E8D0466BE409}"/>
    <hyperlink ref="F12" r:id="rId3" tooltip="Informace o objektu z RÚIAN, externí odkaz" display="https://vdp.cuzk.cz/vdp/ruian/parcely/1575129731" xr:uid="{09F7DA36-CBC1-46F0-B0B4-725713240FF6}"/>
    <hyperlink ref="F13" r:id="rId4" tooltip="Informace o objektu z RÚIAN, externí odkaz" display="https://vdp.cuzk.cz/vdp/ruian/parcely/1575131731" xr:uid="{09ABE893-CE7E-43EE-9938-235288BFAF98}"/>
    <hyperlink ref="F14" r:id="rId5" tooltip="Informace o objektu z RÚIAN, externí odkaz" display="https://vdp.cuzk.cz/vdp/ruian/parcely/1575133731" xr:uid="{5418978C-5106-455E-881A-2DE1F5AAED79}"/>
    <hyperlink ref="F16" r:id="rId6" tooltip="Informace o objektu z RÚIAN, externí odkaz" display="https://vdp.cuzk.cz/vdp/ruian/parcely/1575138731" xr:uid="{895EE9D8-87A2-4AC2-B96E-18FD9074897A}"/>
    <hyperlink ref="F17" r:id="rId7" tooltip="Informace o objektu z RÚIAN, externí odkaz" display="https://vdp.cuzk.cz/vdp/ruian/parcely/1575141731" xr:uid="{B0C79A93-B12D-46D9-AE3A-2C28F67100B4}"/>
    <hyperlink ref="F18" r:id="rId8" tooltip="Informace o objektu z RÚIAN, externí odkaz" display="https://vdp.cuzk.cz/vdp/ruian/parcely/1575144731" xr:uid="{2E2C9A84-5404-45D2-965B-04803669DD5B}"/>
    <hyperlink ref="F19" r:id="rId9" tooltip="Informace o objektu z RÚIAN, externí odkaz" display="https://vdp.cuzk.cz/vdp/ruian/parcely/1575148731" xr:uid="{B22E1B00-2860-4F45-A138-F2BA5D8E5125}"/>
    <hyperlink ref="F20" r:id="rId10" tooltip="Informace o objektu z RÚIAN, externí odkaz" display="https://vdp.cuzk.cz/vdp/ruian/parcely/1575154731" xr:uid="{9AAD3EE1-8EC6-4C33-9F39-74DE606BEABF}"/>
    <hyperlink ref="F21" r:id="rId11" tooltip="Informace o objektu z RÚIAN, externí odkaz" display="https://vdp.cuzk.cz/vdp/ruian/parcely/1575158731" xr:uid="{2272FC15-E597-4105-92F3-E9A57377F2FF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Učňová- učetní Obec Suchý</dc:creator>
  <cp:lastModifiedBy>Jana Učňová- učetní Obec Suchý</cp:lastModifiedBy>
  <dcterms:created xsi:type="dcterms:W3CDTF">2024-07-30T07:43:59Z</dcterms:created>
  <dcterms:modified xsi:type="dcterms:W3CDTF">2024-09-30T12:32:06Z</dcterms:modified>
</cp:coreProperties>
</file>